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930" windowWidth="18195" windowHeight="12840" tabRatio="681" activeTab="0"/>
  </bookViews>
  <sheets>
    <sheet name="ADOPTED BUDGET 2016.2017" sheetId="1" r:id="rId1"/>
    <sheet name="CO FORM ADOPT BUDGET 2016.2017" sheetId="2" r:id="rId2"/>
  </sheets>
  <definedNames/>
  <calcPr fullCalcOnLoad="1"/>
</workbook>
</file>

<file path=xl/sharedStrings.xml><?xml version="1.0" encoding="utf-8"?>
<sst xmlns="http://schemas.openxmlformats.org/spreadsheetml/2006/main" count="83" uniqueCount="79">
  <si>
    <t>Fire District Budget</t>
  </si>
  <si>
    <t>1.</t>
  </si>
  <si>
    <t>2.</t>
  </si>
  <si>
    <t>a.  Estimated Treasurer's Balance July 1</t>
  </si>
  <si>
    <t>(1)</t>
  </si>
  <si>
    <t>b.  Adjusted checks/warrants July 1</t>
  </si>
  <si>
    <t>c.  Unobligated balance July 1 (2a less 2b)</t>
  </si>
  <si>
    <t>3.</t>
  </si>
  <si>
    <t>Estimated Fire District Assistance Tax</t>
  </si>
  <si>
    <t>(Limited to 10% increase over prior year)</t>
  </si>
  <si>
    <t>4.</t>
  </si>
  <si>
    <t>All Other Revenue (Charges, Donations, etc)</t>
  </si>
  <si>
    <t xml:space="preserve">5. </t>
  </si>
  <si>
    <t>Total Non-Levy Resources (Add #2c thru #4)</t>
  </si>
  <si>
    <t>6.</t>
  </si>
  <si>
    <t>7.</t>
  </si>
  <si>
    <t>Estimated Assessed Value</t>
  </si>
  <si>
    <t>8.</t>
  </si>
  <si>
    <t>Estimated Levy Rate</t>
  </si>
  <si>
    <t>(#6 Divided by #7 &amp; Multiplied by 100)</t>
  </si>
  <si>
    <t>The estimated levy rate should not exceed $3.25 per $100 of assessed valuation, per ARS 48-807(F).</t>
  </si>
  <si>
    <t>(Authorized Signature)</t>
  </si>
  <si>
    <t>(2a)</t>
  </si>
  <si>
    <t>(2b)</t>
  </si>
  <si>
    <t>(2c)</t>
  </si>
  <si>
    <t>(3)</t>
  </si>
  <si>
    <t>(4)</t>
  </si>
  <si>
    <t>(5)</t>
  </si>
  <si>
    <t>(6)</t>
  </si>
  <si>
    <t>(7)</t>
  </si>
  <si>
    <t>(8)</t>
  </si>
  <si>
    <t>(Title)</t>
  </si>
  <si>
    <t>(Telephone Number)</t>
  </si>
  <si>
    <t>(Date)</t>
  </si>
  <si>
    <t>928-768-4546</t>
  </si>
  <si>
    <t>REVENUES</t>
  </si>
  <si>
    <t>Fire District Assistance Tax</t>
  </si>
  <si>
    <t>Grant</t>
  </si>
  <si>
    <t>Total Revenues</t>
  </si>
  <si>
    <t>EXPENSES</t>
  </si>
  <si>
    <t>Retirement</t>
  </si>
  <si>
    <t>Vehicle Maintenance</t>
  </si>
  <si>
    <t>Total Expenses</t>
  </si>
  <si>
    <t>Net Revenue (Expense)</t>
  </si>
  <si>
    <t>Budget</t>
  </si>
  <si>
    <t>Property Tax Revenue</t>
  </si>
  <si>
    <t>Golden Shores Fire District Budget</t>
  </si>
  <si>
    <t>Estimated Property Tax Revenue</t>
  </si>
  <si>
    <t>Estimated Levy Rate $3.2500/hd</t>
  </si>
  <si>
    <t>The estimated levy rate should not exceed $3.25 per $100 of assessed valuation, per ARS 48-807 (F)</t>
  </si>
  <si>
    <t>Contact:  Chad Villamor, Fire Chief</t>
  </si>
  <si>
    <t>Chairperson</t>
  </si>
  <si>
    <t>Capital Reserve</t>
  </si>
  <si>
    <t xml:space="preserve"> </t>
  </si>
  <si>
    <t>Operating Reserve</t>
  </si>
  <si>
    <t>Estimated Property Tax Revenue (Subtract #5 from #1)</t>
  </si>
  <si>
    <t>Accounting</t>
  </si>
  <si>
    <t>Ambulance</t>
  </si>
  <si>
    <t>Breathing Apparatus</t>
  </si>
  <si>
    <t>Repairs and Maintenance</t>
  </si>
  <si>
    <t>EMS Operations</t>
  </si>
  <si>
    <t>Fire Operations</t>
  </si>
  <si>
    <t>Fuel, Oil, Lubricant</t>
  </si>
  <si>
    <t>Hose and Hydrant</t>
  </si>
  <si>
    <t>Non Emergency Tools</t>
  </si>
  <si>
    <t>Suppression Tools</t>
  </si>
  <si>
    <t>Other Operations</t>
  </si>
  <si>
    <t>Electric, Refuse, Telephone, Water</t>
  </si>
  <si>
    <t>Balance Forward</t>
  </si>
  <si>
    <t>Other Administration</t>
  </si>
  <si>
    <t>Insurance Comp &amp; Liabililty Insurance</t>
  </si>
  <si>
    <t>Capital Outlay Lease Purchase</t>
  </si>
  <si>
    <t>Communications Parts/Contract</t>
  </si>
  <si>
    <t>Personnel Expense</t>
  </si>
  <si>
    <t>Workers Compensation</t>
  </si>
  <si>
    <t>Personnel Insurance</t>
  </si>
  <si>
    <t>Fiscal Year 2016-2017 Adopted Budget</t>
  </si>
  <si>
    <t>(Check One)  _________ Tentative     _____X_____ Adopted</t>
  </si>
  <si>
    <t>/s/Jason Smathers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</si>
</sst>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0_);_(* \(#,##0.0000\);_(* &quot;-&quot;????_);_(@_)"/>
    <numFmt numFmtId="166" formatCode="0.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4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44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" xfId="0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11.28125" style="0" bestFit="1" customWidth="1"/>
    <col min="2" max="2" width="38.57421875" style="0" bestFit="1" customWidth="1"/>
    <col min="3" max="3" width="12.28125" style="8" customWidth="1"/>
    <col min="4" max="4" width="12.28125" style="0" bestFit="1" customWidth="1"/>
    <col min="5" max="5" width="11.421875" style="0" customWidth="1"/>
    <col min="10" max="10" width="26.28125" style="0" bestFit="1" customWidth="1"/>
    <col min="11" max="11" width="7.57421875" style="0" bestFit="1" customWidth="1"/>
  </cols>
  <sheetData>
    <row r="1" spans="1:3" ht="12.75">
      <c r="A1" s="5" t="s">
        <v>35</v>
      </c>
      <c r="C1" s="7" t="s">
        <v>44</v>
      </c>
    </row>
    <row r="2" spans="2:3" ht="12.75">
      <c r="B2" t="s">
        <v>45</v>
      </c>
      <c r="C2" s="8">
        <v>498335</v>
      </c>
    </row>
    <row r="3" spans="2:3" ht="12.75">
      <c r="B3" t="s">
        <v>36</v>
      </c>
      <c r="C3" s="8">
        <v>52387</v>
      </c>
    </row>
    <row r="4" spans="2:3" ht="12.75">
      <c r="B4" t="s">
        <v>11</v>
      </c>
      <c r="C4" s="8">
        <v>265000</v>
      </c>
    </row>
    <row r="5" spans="2:3" ht="12.75">
      <c r="B5" t="s">
        <v>37</v>
      </c>
      <c r="C5" s="8">
        <v>168375</v>
      </c>
    </row>
    <row r="6" spans="2:3" ht="12.75">
      <c r="B6" t="s">
        <v>68</v>
      </c>
      <c r="C6" s="8">
        <v>64192</v>
      </c>
    </row>
    <row r="8" spans="2:3" ht="12.75">
      <c r="B8" t="s">
        <v>38</v>
      </c>
      <c r="C8" s="8">
        <f>SUM(C2:C7)</f>
        <v>1048289</v>
      </c>
    </row>
    <row r="10" spans="1:11" ht="12.75">
      <c r="A10" s="5" t="s">
        <v>39</v>
      </c>
      <c r="K10" s="8"/>
    </row>
    <row r="11" spans="2:11" ht="12.75">
      <c r="B11" t="s">
        <v>56</v>
      </c>
      <c r="C11" s="8">
        <v>10000</v>
      </c>
      <c r="D11" s="8"/>
      <c r="K11" s="8"/>
    </row>
    <row r="12" spans="2:11" ht="12.75">
      <c r="B12" t="s">
        <v>57</v>
      </c>
      <c r="C12" s="8">
        <f>21200+500</f>
        <v>21700</v>
      </c>
      <c r="K12" s="8"/>
    </row>
    <row r="13" spans="2:11" ht="12.75">
      <c r="B13" t="s">
        <v>70</v>
      </c>
      <c r="C13" s="8">
        <v>25000</v>
      </c>
      <c r="K13" s="8"/>
    </row>
    <row r="14" spans="2:11" ht="12.75">
      <c r="B14" t="s">
        <v>69</v>
      </c>
      <c r="C14" s="8">
        <f>100+750+3600+6000+400+300</f>
        <v>11150</v>
      </c>
      <c r="K14" s="8"/>
    </row>
    <row r="15" spans="2:11" ht="12.75">
      <c r="B15" t="s">
        <v>71</v>
      </c>
      <c r="C15" s="8">
        <v>26000</v>
      </c>
      <c r="K15" s="8"/>
    </row>
    <row r="16" spans="2:11" ht="12.75">
      <c r="B16" t="s">
        <v>58</v>
      </c>
      <c r="C16" s="16">
        <v>4000</v>
      </c>
      <c r="K16" s="8"/>
    </row>
    <row r="17" spans="2:11" ht="12.75">
      <c r="B17" t="s">
        <v>59</v>
      </c>
      <c r="C17" s="16">
        <f>3000+3000</f>
        <v>6000</v>
      </c>
      <c r="K17" s="8"/>
    </row>
    <row r="18" spans="2:11" ht="12.75">
      <c r="B18" t="s">
        <v>72</v>
      </c>
      <c r="C18" s="8">
        <f>4000+6500</f>
        <v>10500</v>
      </c>
      <c r="K18" s="8"/>
    </row>
    <row r="19" spans="2:11" ht="12.75">
      <c r="B19" t="s">
        <v>67</v>
      </c>
      <c r="C19" s="8">
        <f>4800+550+3500+500</f>
        <v>9350</v>
      </c>
      <c r="K19" s="8"/>
    </row>
    <row r="20" spans="2:11" ht="12.75">
      <c r="B20" t="s">
        <v>60</v>
      </c>
      <c r="C20" s="8">
        <f>600+3400+1000+12400</f>
        <v>17400</v>
      </c>
      <c r="K20" s="8"/>
    </row>
    <row r="21" spans="2:11" ht="12.75">
      <c r="B21" t="s">
        <v>61</v>
      </c>
      <c r="C21" s="16">
        <f>350+2500+400+2000+5000</f>
        <v>10250</v>
      </c>
      <c r="K21" s="8"/>
    </row>
    <row r="22" spans="2:11" ht="12.75">
      <c r="B22" t="s">
        <v>62</v>
      </c>
      <c r="C22" s="16">
        <v>7500</v>
      </c>
      <c r="K22" s="16"/>
    </row>
    <row r="23" spans="2:11" ht="12.75">
      <c r="B23" t="s">
        <v>63</v>
      </c>
      <c r="C23" s="16">
        <f>2000+1000</f>
        <v>3000</v>
      </c>
      <c r="K23" s="16"/>
    </row>
    <row r="24" spans="2:11" ht="12.75">
      <c r="B24" t="s">
        <v>64</v>
      </c>
      <c r="C24" s="16">
        <v>500</v>
      </c>
      <c r="D24" s="8"/>
      <c r="K24" s="16"/>
    </row>
    <row r="25" spans="2:11" ht="12.75">
      <c r="B25" t="s">
        <v>65</v>
      </c>
      <c r="C25" s="8">
        <v>1500</v>
      </c>
      <c r="K25" s="16"/>
    </row>
    <row r="26" spans="2:3" ht="12.75">
      <c r="B26" t="s">
        <v>41</v>
      </c>
      <c r="C26" s="8">
        <v>20000</v>
      </c>
    </row>
    <row r="27" spans="2:3" ht="12.75">
      <c r="B27" t="s">
        <v>66</v>
      </c>
      <c r="C27" s="8">
        <f>1700+500+50+8000+500</f>
        <v>10750</v>
      </c>
    </row>
    <row r="28" spans="2:3" ht="12.75">
      <c r="B28" t="s">
        <v>73</v>
      </c>
      <c r="C28" s="8">
        <f>21600+545212+12000+3000</f>
        <v>581812</v>
      </c>
    </row>
    <row r="29" spans="2:3" ht="12.75">
      <c r="B29" t="s">
        <v>75</v>
      </c>
      <c r="C29" s="8">
        <v>77000</v>
      </c>
    </row>
    <row r="30" spans="2:3" ht="12.75">
      <c r="B30" t="s">
        <v>40</v>
      </c>
      <c r="C30" s="8">
        <f>4000+500+46035+3000</f>
        <v>53535</v>
      </c>
    </row>
    <row r="31" spans="2:3" ht="12.75">
      <c r="B31" t="s">
        <v>74</v>
      </c>
      <c r="C31" s="8">
        <v>30000</v>
      </c>
    </row>
    <row r="32" spans="2:3" ht="12.75">
      <c r="B32" t="s">
        <v>54</v>
      </c>
      <c r="C32" s="16">
        <f>36976+52577.29</f>
        <v>89553.29000000001</v>
      </c>
    </row>
    <row r="33" spans="2:3" ht="12.75">
      <c r="B33" t="s">
        <v>52</v>
      </c>
      <c r="C33" s="8">
        <f>7789+14000</f>
        <v>21789</v>
      </c>
    </row>
    <row r="35" spans="2:3" ht="12.75">
      <c r="B35" t="s">
        <v>42</v>
      </c>
      <c r="C35" s="8">
        <f>SUM(C11:C34)</f>
        <v>1048289.29</v>
      </c>
    </row>
    <row r="37" spans="2:3" ht="12.75">
      <c r="B37" t="s">
        <v>43</v>
      </c>
      <c r="C37" s="8">
        <f>C8-C35</f>
        <v>-0.2900000000372529</v>
      </c>
    </row>
    <row r="38" spans="1:5" ht="12.75">
      <c r="A38" s="5"/>
      <c r="B38" s="5"/>
      <c r="C38" s="9"/>
      <c r="D38" s="5"/>
      <c r="E38" s="5"/>
    </row>
    <row r="40" spans="1:2" ht="12.75">
      <c r="A40" s="10" t="s">
        <v>76</v>
      </c>
      <c r="B40" s="10"/>
    </row>
    <row r="41" spans="1:3" ht="12.75">
      <c r="A41" t="s">
        <v>46</v>
      </c>
      <c r="C41" s="8">
        <f>C8</f>
        <v>1048289</v>
      </c>
    </row>
    <row r="42" spans="1:3" ht="12.75">
      <c r="A42" t="s">
        <v>36</v>
      </c>
      <c r="C42" s="8">
        <f>C3</f>
        <v>52387</v>
      </c>
    </row>
    <row r="43" spans="1:3" ht="12.75">
      <c r="A43" t="s">
        <v>47</v>
      </c>
      <c r="C43" s="8">
        <f>C2</f>
        <v>498335</v>
      </c>
    </row>
    <row r="44" spans="1:3" ht="12.75">
      <c r="A44" t="s">
        <v>16</v>
      </c>
      <c r="C44" s="8">
        <v>15334092</v>
      </c>
    </row>
    <row r="46" ht="12.75">
      <c r="A46" t="s">
        <v>48</v>
      </c>
    </row>
    <row r="47" ht="12.75">
      <c r="A47" t="s">
        <v>49</v>
      </c>
    </row>
    <row r="49" ht="12.75">
      <c r="A49" t="s">
        <v>50</v>
      </c>
    </row>
    <row r="50" ht="12.75">
      <c r="A50" t="s">
        <v>34</v>
      </c>
    </row>
  </sheetData>
  <printOptions/>
  <pageMargins left="0.75" right="0.75" top="1.5" bottom="1" header="0.5" footer="0.5"/>
  <pageSetup horizontalDpi="600" verticalDpi="600" orientation="portrait" scale="98" r:id="rId1"/>
  <headerFooter alignWithMargins="0">
    <oddHeader>&amp;CGOLDEN SHORES FIRE DISTRICT
12950 OATMAN HWY, TOPOCK, AZ  86436
FIRE DISTRICT BUDGET/ADOPTED
FISCAL YEAR 2016-2017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4"/>
  <sheetViews>
    <sheetView workbookViewId="0" topLeftCell="A1">
      <selection activeCell="N22" sqref="N22"/>
    </sheetView>
  </sheetViews>
  <sheetFormatPr defaultColWidth="9.140625" defaultRowHeight="12.75"/>
  <cols>
    <col min="1" max="1" width="4.140625" style="1" customWidth="1"/>
    <col min="8" max="8" width="11.28125" style="11" bestFit="1" customWidth="1"/>
    <col min="9" max="9" width="9.140625" style="3" customWidth="1"/>
    <col min="10" max="10" width="12.28125" style="11" bestFit="1" customWidth="1"/>
  </cols>
  <sheetData>
    <row r="4" spans="1:2" ht="12.75">
      <c r="A4" s="2" t="s">
        <v>1</v>
      </c>
      <c r="B4" t="s">
        <v>0</v>
      </c>
    </row>
    <row r="5" spans="2:11" ht="12.75">
      <c r="B5" t="s">
        <v>77</v>
      </c>
      <c r="J5" s="15">
        <v>1048289</v>
      </c>
      <c r="K5" s="4" t="s">
        <v>4</v>
      </c>
    </row>
    <row r="7" spans="1:9" ht="12.75">
      <c r="A7" s="2" t="s">
        <v>2</v>
      </c>
      <c r="B7" t="s">
        <v>3</v>
      </c>
      <c r="H7" s="12">
        <v>64192</v>
      </c>
      <c r="I7" s="6" t="s">
        <v>22</v>
      </c>
    </row>
    <row r="8" spans="1:9" ht="12.75">
      <c r="A8" s="2"/>
      <c r="H8" s="14"/>
      <c r="I8" s="6"/>
    </row>
    <row r="9" spans="2:9" ht="12.75">
      <c r="B9" t="s">
        <v>5</v>
      </c>
      <c r="H9" s="12">
        <v>0</v>
      </c>
      <c r="I9" s="6" t="s">
        <v>23</v>
      </c>
    </row>
    <row r="11" spans="2:11" ht="12.75">
      <c r="B11" t="s">
        <v>6</v>
      </c>
      <c r="J11" s="12">
        <v>64192</v>
      </c>
      <c r="K11" t="s">
        <v>24</v>
      </c>
    </row>
    <row r="13" spans="1:11" ht="12.75">
      <c r="A13" s="2" t="s">
        <v>7</v>
      </c>
      <c r="B13" t="s">
        <v>8</v>
      </c>
      <c r="J13" s="12">
        <v>52387</v>
      </c>
      <c r="K13" s="4" t="s">
        <v>25</v>
      </c>
    </row>
    <row r="14" ht="12.75">
      <c r="B14" t="s">
        <v>9</v>
      </c>
    </row>
    <row r="16" spans="1:11" ht="12.75">
      <c r="A16" s="2" t="s">
        <v>10</v>
      </c>
      <c r="B16" t="s">
        <v>11</v>
      </c>
      <c r="J16" s="15">
        <f>265000+168375</f>
        <v>433375</v>
      </c>
      <c r="K16" s="4" t="s">
        <v>26</v>
      </c>
    </row>
    <row r="18" spans="1:11" ht="12.75">
      <c r="A18" s="2" t="s">
        <v>12</v>
      </c>
      <c r="B18" t="s">
        <v>13</v>
      </c>
      <c r="J18" s="12" t="s">
        <v>53</v>
      </c>
      <c r="K18" s="4" t="s">
        <v>27</v>
      </c>
    </row>
    <row r="20" spans="1:11" ht="12.75">
      <c r="A20" s="2" t="s">
        <v>14</v>
      </c>
      <c r="B20" t="s">
        <v>55</v>
      </c>
      <c r="J20" s="12">
        <f>498335</f>
        <v>498335</v>
      </c>
      <c r="K20" s="4" t="s">
        <v>28</v>
      </c>
    </row>
    <row r="22" spans="1:11" ht="12.75">
      <c r="A22" s="2" t="s">
        <v>15</v>
      </c>
      <c r="B22" t="s">
        <v>16</v>
      </c>
      <c r="J22" s="12">
        <v>15334092</v>
      </c>
      <c r="K22" s="4" t="s">
        <v>29</v>
      </c>
    </row>
    <row r="24" spans="1:11" ht="12.75">
      <c r="A24" s="2" t="s">
        <v>17</v>
      </c>
      <c r="B24" t="s">
        <v>18</v>
      </c>
      <c r="J24" s="13">
        <v>3.25</v>
      </c>
      <c r="K24" s="4" t="s">
        <v>30</v>
      </c>
    </row>
    <row r="25" ht="12.75">
      <c r="B25" t="s">
        <v>19</v>
      </c>
    </row>
    <row r="31" ht="12.75">
      <c r="A31" s="1" t="s">
        <v>20</v>
      </c>
    </row>
    <row r="38" spans="1:10" ht="12.75">
      <c r="A38" s="21" t="s">
        <v>78</v>
      </c>
      <c r="B38" s="19"/>
      <c r="C38" s="19"/>
      <c r="D38" s="19"/>
      <c r="E38" s="19"/>
      <c r="G38" s="19" t="s">
        <v>51</v>
      </c>
      <c r="H38" s="19"/>
      <c r="I38" s="19"/>
      <c r="J38" s="19"/>
    </row>
    <row r="39" spans="1:10" ht="12.75">
      <c r="A39" s="17" t="s">
        <v>21</v>
      </c>
      <c r="B39" s="18"/>
      <c r="C39" s="18"/>
      <c r="D39" s="18"/>
      <c r="E39" s="18"/>
      <c r="G39" s="18" t="s">
        <v>31</v>
      </c>
      <c r="H39" s="18"/>
      <c r="I39" s="18"/>
      <c r="J39" s="18"/>
    </row>
    <row r="43" spans="1:10" ht="12.75">
      <c r="A43" s="21" t="s">
        <v>34</v>
      </c>
      <c r="B43" s="19"/>
      <c r="C43" s="19"/>
      <c r="D43" s="19"/>
      <c r="E43" s="19"/>
      <c r="G43" s="20">
        <v>42580</v>
      </c>
      <c r="H43" s="19"/>
      <c r="I43" s="19"/>
      <c r="J43" s="19"/>
    </row>
    <row r="44" spans="1:10" ht="12.75">
      <c r="A44" s="17" t="s">
        <v>32</v>
      </c>
      <c r="B44" s="18"/>
      <c r="C44" s="18"/>
      <c r="D44" s="18"/>
      <c r="E44" s="18"/>
      <c r="G44" s="18" t="s">
        <v>33</v>
      </c>
      <c r="H44" s="18"/>
      <c r="I44" s="18"/>
      <c r="J44" s="18"/>
    </row>
  </sheetData>
  <mergeCells count="8">
    <mergeCell ref="A44:E44"/>
    <mergeCell ref="G44:J44"/>
    <mergeCell ref="G38:J38"/>
    <mergeCell ref="G43:J43"/>
    <mergeCell ref="A43:E43"/>
    <mergeCell ref="A39:E39"/>
    <mergeCell ref="G39:J39"/>
    <mergeCell ref="A38:E38"/>
  </mergeCells>
  <printOptions/>
  <pageMargins left="0.5" right="0.5" top="1" bottom="1" header="0.5" footer="0.5"/>
  <pageSetup fitToHeight="1" fitToWidth="1" horizontalDpi="600" verticalDpi="600" orientation="portrait" scale="96" r:id="rId1"/>
  <headerFooter alignWithMargins="0">
    <oddHeader>&amp;CGolden Shores Fire District
Fire District Budget
Fiscal Year 2016 - 2017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Robey</dc:creator>
  <cp:keywords/>
  <dc:description/>
  <cp:lastModifiedBy>Robey</cp:lastModifiedBy>
  <cp:lastPrinted>2016-08-01T17:54:59Z</cp:lastPrinted>
  <dcterms:created xsi:type="dcterms:W3CDTF">2015-06-09T23:55:18Z</dcterms:created>
  <dcterms:modified xsi:type="dcterms:W3CDTF">2016-08-01T17:55:07Z</dcterms:modified>
  <cp:category/>
  <cp:version/>
  <cp:contentType/>
  <cp:contentStatus/>
</cp:coreProperties>
</file>